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artments\Research\Shared\IR Web Site\Enrollment\"/>
    </mc:Choice>
  </mc:AlternateContent>
  <xr:revisionPtr revIDLastSave="0" documentId="13_ncr:1_{149F607D-5372-42C9-8A2B-346E869807D7}" xr6:coauthVersionLast="3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allEnr2" sheetId="2" r:id="rId1"/>
  </sheets>
  <calcPr calcId="191029"/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</calcChain>
</file>

<file path=xl/sharedStrings.xml><?xml version="1.0" encoding="utf-8"?>
<sst xmlns="http://schemas.openxmlformats.org/spreadsheetml/2006/main" count="46" uniqueCount="46">
  <si>
    <t>UG</t>
  </si>
  <si>
    <t>GS</t>
  </si>
  <si>
    <t>Residential</t>
  </si>
  <si>
    <t>Non-Residential</t>
  </si>
  <si>
    <t>In-State Residency</t>
  </si>
  <si>
    <t>Out-of-State Residency</t>
  </si>
  <si>
    <t>Virginia Domicile</t>
  </si>
  <si>
    <t>non-Virginia Domicile</t>
  </si>
  <si>
    <t>Note:</t>
  </si>
  <si>
    <t>Headcount</t>
  </si>
  <si>
    <t>Full Time</t>
  </si>
  <si>
    <t>Part Time</t>
  </si>
  <si>
    <t>Off Campus</t>
  </si>
  <si>
    <t>On Campus</t>
  </si>
  <si>
    <t>FTE</t>
  </si>
  <si>
    <t>Prior to Fall 2007, residency was determined solely by domicile and therfore residency and domicile breakdowns are equivalent.</t>
  </si>
  <si>
    <t>Fall 2013</t>
  </si>
  <si>
    <t>Fall 2012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</si>
  <si>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</si>
  <si>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</si>
  <si>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</si>
  <si>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</si>
  <si>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</si>
  <si>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</si>
  <si>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</si>
  <si>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</si>
  <si>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</si>
  <si>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</si>
  <si>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</si>
  <si>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</si>
  <si>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</si>
  <si>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</si>
  <si>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</si>
  <si>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</si>
  <si>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2014</t>
  </si>
  <si>
    <t>Residency (In-State/Out-of-State) is the tuition classification as determined by the institution based on Appropriation Act and Code of Virginia provisions.</t>
  </si>
  <si>
    <t>Fall 2015</t>
  </si>
  <si>
    <t>Fall 2016</t>
  </si>
  <si>
    <t>Fall 2017</t>
  </si>
  <si>
    <t>Fall 2018</t>
  </si>
  <si>
    <t>Fall 2019</t>
  </si>
  <si>
    <t>FALL ENROLLMENT</t>
  </si>
  <si>
    <t>Fall 2020</t>
  </si>
  <si>
    <t>Fall 2021</t>
  </si>
  <si>
    <t>Fall 2022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</si>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</sst>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5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3</xdr:col>
      <xdr:colOff>111125</xdr:colOff>
      <xdr:row>4</xdr:row>
      <xdr:rowOff>7938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7EE900-C1A9-47B0-9B95-A2C78930C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"/>
          <a:ext cx="1992313" cy="788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1C99-997F-4986-B2EC-F1F3D3F7C7C2}">
  <sheetPr>
    <pageSetUpPr fitToPage="1"/>
  </sheetPr>
  <dimension ref="A3:Q38"/>
  <sheetViews>
    <sheetView tabSelected="1" zoomScale="120" zoomScaleNormal="120" workbookViewId="0">
      <selection activeCell="C11" sqref="C11"/>
    </sheetView>
  </sheetViews>
  <sheetFormatPr defaultRowHeight="15" x14ac:dyDescent="0.25"/>
  <cols>
    <col min="3" max="3" width="9.85546875" customWidth="1"/>
    <col min="4" max="5" width="8.7109375" customWidth="1"/>
    <col min="14" max="14" width="9.5703125" customWidth="1"/>
    <col min="15" max="15" width="9.7109375" customWidth="1"/>
  </cols>
  <sheetData>
    <row r="3" spans="1:17" ht="21" x14ac:dyDescent="0.35">
      <c r="M3" s="18" t="s">
        <v>41</v>
      </c>
      <c r="N3" s="18"/>
      <c r="O3" s="18"/>
    </row>
    <row r="5" spans="1:17" ht="9.6" customHeight="1" x14ac:dyDescent="0.25"/>
    <row r="6" spans="1:17" ht="39" x14ac:dyDescent="0.25">
      <c r="A6" s="3"/>
      <c r="B6" s="4" t="s">
        <v>14</v>
      </c>
      <c r="C6" s="5" t="s">
        <v>9</v>
      </c>
      <c r="D6" s="6" t="s">
        <v>0</v>
      </c>
      <c r="E6" s="6" t="s">
        <v>1</v>
      </c>
      <c r="F6" s="4" t="s">
        <v>4</v>
      </c>
      <c r="G6" s="5" t="s">
        <v>5</v>
      </c>
      <c r="H6" s="6" t="s">
        <v>6</v>
      </c>
      <c r="I6" s="6" t="s">
        <v>7</v>
      </c>
      <c r="J6" s="4" t="s">
        <v>10</v>
      </c>
      <c r="K6" s="5" t="s">
        <v>11</v>
      </c>
      <c r="L6" s="6" t="s">
        <v>13</v>
      </c>
      <c r="M6" s="6" t="s">
        <v>12</v>
      </c>
      <c r="N6" s="4" t="s">
        <v>2</v>
      </c>
      <c r="O6" s="5" t="s">
        <v>3</v>
      </c>
    </row>
    <row r="7" spans="1:17" x14ac:dyDescent="0.25">
      <c r="A7" s="14" t="s">
        <v>45</v>
      </c>
      <c r="B7" s="15">
        <v>4399</v>
      </c>
      <c r="C7" s="15">
        <v>4503</v>
      </c>
      <c r="D7" s="15">
        <v>4407</v>
      </c>
      <c r="E7" s="15">
        <v>96</v>
      </c>
      <c r="F7" s="15">
        <v>4253</v>
      </c>
      <c r="G7" s="15">
        <v>250</v>
      </c>
      <c r="H7" s="15">
        <v>4183</v>
      </c>
      <c r="I7" s="15">
        <v>320</v>
      </c>
      <c r="J7" s="15">
        <v>4395</v>
      </c>
      <c r="K7" s="15">
        <v>108</v>
      </c>
      <c r="L7" s="15">
        <v>4503</v>
      </c>
      <c r="M7" s="15">
        <v>0</v>
      </c>
      <c r="N7" s="15">
        <v>3600</v>
      </c>
      <c r="O7" s="15">
        <v>903</v>
      </c>
      <c r="Q7" s="17"/>
    </row>
    <row r="8" spans="1:17" x14ac:dyDescent="0.25">
      <c r="A8" s="10" t="s">
        <v>44</v>
      </c>
      <c r="B8" s="11">
        <v>4429</v>
      </c>
      <c r="C8" s="11">
        <v>4559</v>
      </c>
      <c r="D8" s="11">
        <v>4449</v>
      </c>
      <c r="E8" s="11">
        <v>110</v>
      </c>
      <c r="F8" s="11">
        <v>4286</v>
      </c>
      <c r="G8" s="11">
        <v>273</v>
      </c>
      <c r="H8" s="11">
        <v>4215</v>
      </c>
      <c r="I8" s="11">
        <v>344</v>
      </c>
      <c r="J8" s="11">
        <v>4432</v>
      </c>
      <c r="K8" s="11">
        <v>127</v>
      </c>
      <c r="L8" s="11">
        <v>4549</v>
      </c>
      <c r="M8" s="11">
        <v>10</v>
      </c>
      <c r="N8" s="11">
        <v>3549</v>
      </c>
      <c r="O8" s="11">
        <v>1010</v>
      </c>
      <c r="Q8" s="17"/>
    </row>
    <row r="9" spans="1:17" x14ac:dyDescent="0.25">
      <c r="A9" s="13" t="s">
        <v>43</v>
      </c>
      <c r="B9" s="12">
        <v>4486</v>
      </c>
      <c r="C9" s="12">
        <v>4584</v>
      </c>
      <c r="D9" s="7">
        <v>4472</v>
      </c>
      <c r="E9" s="7">
        <v>112</v>
      </c>
      <c r="F9" s="12">
        <v>4320</v>
      </c>
      <c r="G9" s="12">
        <v>264</v>
      </c>
      <c r="H9" s="7">
        <v>4252</v>
      </c>
      <c r="I9" s="7">
        <v>332</v>
      </c>
      <c r="J9" s="12">
        <v>4478</v>
      </c>
      <c r="K9" s="12">
        <v>106</v>
      </c>
      <c r="L9" s="7">
        <v>4584</v>
      </c>
      <c r="M9" s="7">
        <v>0</v>
      </c>
      <c r="N9" s="12">
        <v>3485</v>
      </c>
      <c r="O9" s="12">
        <v>1099</v>
      </c>
      <c r="Q9" s="17"/>
    </row>
    <row r="10" spans="1:17" x14ac:dyDescent="0.25">
      <c r="A10" s="10" t="s">
        <v>42</v>
      </c>
      <c r="B10" s="11">
        <v>4792</v>
      </c>
      <c r="C10" s="11">
        <v>4868</v>
      </c>
      <c r="D10" s="11">
        <v>4758</v>
      </c>
      <c r="E10" s="11">
        <v>110</v>
      </c>
      <c r="F10" s="11">
        <v>4567</v>
      </c>
      <c r="G10" s="11">
        <v>301</v>
      </c>
      <c r="H10" s="11">
        <v>4507</v>
      </c>
      <c r="I10" s="11">
        <v>361</v>
      </c>
      <c r="J10" s="11">
        <v>4739</v>
      </c>
      <c r="K10" s="11">
        <v>129</v>
      </c>
      <c r="L10" s="11">
        <v>4868</v>
      </c>
      <c r="M10" s="11">
        <v>0</v>
      </c>
      <c r="N10" s="11">
        <v>3356</v>
      </c>
      <c r="O10" s="11">
        <v>1512</v>
      </c>
      <c r="Q10" s="17"/>
    </row>
    <row r="11" spans="1:17" x14ac:dyDescent="0.25">
      <c r="A11" s="13" t="s">
        <v>40</v>
      </c>
      <c r="B11" s="12">
        <v>4839</v>
      </c>
      <c r="C11" s="12">
        <v>4919</v>
      </c>
      <c r="D11" s="7">
        <v>4837</v>
      </c>
      <c r="E11" s="7">
        <v>82</v>
      </c>
      <c r="F11" s="12">
        <v>4591</v>
      </c>
      <c r="G11" s="12">
        <v>328</v>
      </c>
      <c r="H11" s="7">
        <v>4529</v>
      </c>
      <c r="I11" s="7">
        <v>390</v>
      </c>
      <c r="J11" s="12">
        <v>4805</v>
      </c>
      <c r="K11" s="12">
        <v>114</v>
      </c>
      <c r="L11" s="7">
        <v>4909</v>
      </c>
      <c r="M11" s="7">
        <v>10</v>
      </c>
      <c r="N11" s="12">
        <v>3810</v>
      </c>
      <c r="O11" s="12">
        <v>1109</v>
      </c>
      <c r="Q11" s="17"/>
    </row>
    <row r="12" spans="1:17" x14ac:dyDescent="0.25">
      <c r="A12" s="10" t="s">
        <v>39</v>
      </c>
      <c r="B12" s="11">
        <v>4902</v>
      </c>
      <c r="C12" s="11">
        <v>4957</v>
      </c>
      <c r="D12" s="11">
        <v>4857</v>
      </c>
      <c r="E12" s="11">
        <v>100</v>
      </c>
      <c r="F12" s="11">
        <v>4617</v>
      </c>
      <c r="G12" s="11">
        <v>340</v>
      </c>
      <c r="H12" s="11">
        <v>4532</v>
      </c>
      <c r="I12" s="11">
        <v>425</v>
      </c>
      <c r="J12" s="11">
        <v>4869</v>
      </c>
      <c r="K12" s="11">
        <v>88</v>
      </c>
      <c r="L12" s="11">
        <v>4947</v>
      </c>
      <c r="M12" s="11">
        <v>10</v>
      </c>
      <c r="N12" s="11">
        <v>3845</v>
      </c>
      <c r="O12" s="11">
        <v>1112</v>
      </c>
      <c r="Q12" s="17"/>
    </row>
    <row r="13" spans="1:17" x14ac:dyDescent="0.25">
      <c r="A13" s="13" t="s">
        <v>38</v>
      </c>
      <c r="B13" s="12">
        <v>5025</v>
      </c>
      <c r="C13" s="12">
        <v>5081</v>
      </c>
      <c r="D13" s="7">
        <v>4954</v>
      </c>
      <c r="E13" s="7">
        <v>127</v>
      </c>
      <c r="F13" s="12">
        <v>4751</v>
      </c>
      <c r="G13" s="12">
        <v>330</v>
      </c>
      <c r="H13" s="7">
        <v>4661</v>
      </c>
      <c r="I13" s="7">
        <v>420</v>
      </c>
      <c r="J13" s="12">
        <v>4968</v>
      </c>
      <c r="K13" s="12">
        <v>113</v>
      </c>
      <c r="L13" s="7">
        <v>5069</v>
      </c>
      <c r="M13" s="7">
        <v>12</v>
      </c>
      <c r="N13" s="12">
        <v>3867</v>
      </c>
      <c r="O13" s="12">
        <v>1214</v>
      </c>
    </row>
    <row r="14" spans="1:17" x14ac:dyDescent="0.25">
      <c r="A14" s="10" t="s">
        <v>37</v>
      </c>
      <c r="B14" s="11">
        <v>5022</v>
      </c>
      <c r="C14" s="11">
        <v>5042</v>
      </c>
      <c r="D14" s="11">
        <v>4930</v>
      </c>
      <c r="E14" s="11">
        <v>112</v>
      </c>
      <c r="F14" s="11">
        <v>4732</v>
      </c>
      <c r="G14" s="11">
        <v>310</v>
      </c>
      <c r="H14" s="11">
        <v>4636</v>
      </c>
      <c r="I14" s="11">
        <v>406</v>
      </c>
      <c r="J14" s="11">
        <v>4941</v>
      </c>
      <c r="K14" s="11">
        <v>101</v>
      </c>
      <c r="L14" s="11">
        <v>5042</v>
      </c>
      <c r="M14" s="11">
        <v>0</v>
      </c>
      <c r="N14" s="11">
        <v>3831</v>
      </c>
      <c r="O14" s="11">
        <v>1211</v>
      </c>
    </row>
    <row r="15" spans="1:17" x14ac:dyDescent="0.25">
      <c r="A15" s="13" t="s">
        <v>36</v>
      </c>
      <c r="B15" s="8">
        <v>5126</v>
      </c>
      <c r="C15" s="8">
        <v>5172</v>
      </c>
      <c r="D15" s="7">
        <v>5051</v>
      </c>
      <c r="E15" s="7">
        <v>121</v>
      </c>
      <c r="F15" s="8">
        <v>4870</v>
      </c>
      <c r="G15" s="8">
        <v>302</v>
      </c>
      <c r="H15" s="7">
        <v>4770</v>
      </c>
      <c r="I15" s="7">
        <v>402</v>
      </c>
      <c r="J15" s="8">
        <v>5048</v>
      </c>
      <c r="K15" s="8">
        <v>124</v>
      </c>
      <c r="L15" s="7">
        <v>5172</v>
      </c>
      <c r="M15" s="7">
        <v>0</v>
      </c>
      <c r="N15" s="8">
        <v>3747</v>
      </c>
      <c r="O15" s="8">
        <v>1425</v>
      </c>
    </row>
    <row r="16" spans="1:17" x14ac:dyDescent="0.25">
      <c r="A16" s="10" t="s">
        <v>34</v>
      </c>
      <c r="B16" s="11">
        <v>5159</v>
      </c>
      <c r="C16" s="11">
        <v>5221</v>
      </c>
      <c r="D16" s="11">
        <v>5096</v>
      </c>
      <c r="E16" s="11">
        <v>125</v>
      </c>
      <c r="F16" s="11">
        <v>4949</v>
      </c>
      <c r="G16" s="11">
        <v>272</v>
      </c>
      <c r="H16" s="11">
        <v>4833</v>
      </c>
      <c r="I16" s="11">
        <v>388</v>
      </c>
      <c r="J16" s="11">
        <v>5082</v>
      </c>
      <c r="K16" s="11">
        <v>139</v>
      </c>
      <c r="L16" s="11">
        <v>5221</v>
      </c>
      <c r="M16" s="11">
        <v>0</v>
      </c>
      <c r="N16" s="11">
        <v>3754</v>
      </c>
      <c r="O16" s="11">
        <v>1467</v>
      </c>
    </row>
    <row r="17" spans="1:15" x14ac:dyDescent="0.25">
      <c r="A17" s="13" t="s">
        <v>16</v>
      </c>
      <c r="B17" s="8">
        <f>(75571/15)+(1286/12)</f>
        <v>5145.2333333333336</v>
      </c>
      <c r="C17" s="8">
        <v>5232</v>
      </c>
      <c r="D17" s="7">
        <v>5094</v>
      </c>
      <c r="E17" s="7">
        <v>138</v>
      </c>
      <c r="F17" s="8">
        <v>4976</v>
      </c>
      <c r="G17" s="8">
        <v>256</v>
      </c>
      <c r="H17" s="7">
        <v>4875</v>
      </c>
      <c r="I17" s="7">
        <v>357</v>
      </c>
      <c r="J17" s="8">
        <v>5066</v>
      </c>
      <c r="K17" s="8">
        <v>166</v>
      </c>
      <c r="L17" s="7">
        <v>5232</v>
      </c>
      <c r="M17" s="7">
        <v>0</v>
      </c>
      <c r="N17" s="8">
        <v>3728</v>
      </c>
      <c r="O17" s="8">
        <v>1504</v>
      </c>
    </row>
    <row r="18" spans="1:15" x14ac:dyDescent="0.25">
      <c r="A18" s="10" t="s">
        <v>17</v>
      </c>
      <c r="B18" s="11">
        <f>(74686/15)+(1294/12)</f>
        <v>5086.8999999999996</v>
      </c>
      <c r="C18" s="11">
        <v>5186</v>
      </c>
      <c r="D18" s="11">
        <v>5046</v>
      </c>
      <c r="E18" s="11">
        <v>140</v>
      </c>
      <c r="F18" s="11">
        <v>4958</v>
      </c>
      <c r="G18" s="11">
        <v>228</v>
      </c>
      <c r="H18" s="11">
        <v>4865</v>
      </c>
      <c r="I18" s="11">
        <v>321</v>
      </c>
      <c r="J18" s="11">
        <v>5024</v>
      </c>
      <c r="K18" s="11">
        <v>162</v>
      </c>
      <c r="L18" s="11">
        <v>5186</v>
      </c>
      <c r="M18" s="11">
        <v>0</v>
      </c>
      <c r="N18" s="11">
        <v>3414</v>
      </c>
      <c r="O18" s="11">
        <v>1772</v>
      </c>
    </row>
    <row r="19" spans="1:15" x14ac:dyDescent="0.25">
      <c r="A19" s="13" t="s">
        <v>18</v>
      </c>
      <c r="B19" s="8">
        <f>(71264/15)+(1314/12)</f>
        <v>4860.4333333333334</v>
      </c>
      <c r="C19" s="8">
        <v>4990</v>
      </c>
      <c r="D19" s="7">
        <v>4837</v>
      </c>
      <c r="E19" s="7">
        <v>153</v>
      </c>
      <c r="F19" s="8">
        <v>4754</v>
      </c>
      <c r="G19" s="8">
        <v>236</v>
      </c>
      <c r="H19" s="7">
        <v>4663</v>
      </c>
      <c r="I19" s="7">
        <v>327</v>
      </c>
      <c r="J19" s="8">
        <v>4795</v>
      </c>
      <c r="K19" s="8">
        <v>195</v>
      </c>
      <c r="L19" s="7">
        <v>4990</v>
      </c>
      <c r="M19" s="7">
        <v>0</v>
      </c>
      <c r="N19" s="8">
        <v>2971</v>
      </c>
      <c r="O19" s="8">
        <v>2019</v>
      </c>
    </row>
    <row r="20" spans="1:15" x14ac:dyDescent="0.25">
      <c r="A20" s="10" t="s">
        <v>19</v>
      </c>
      <c r="B20" s="11">
        <f>(70008/15)+(1161/12)</f>
        <v>4763.95</v>
      </c>
      <c r="C20" s="11">
        <v>4916</v>
      </c>
      <c r="D20" s="11">
        <v>4778</v>
      </c>
      <c r="E20" s="11">
        <v>138</v>
      </c>
      <c r="F20" s="11">
        <v>4674</v>
      </c>
      <c r="G20" s="11">
        <v>242</v>
      </c>
      <c r="H20" s="11">
        <v>4589</v>
      </c>
      <c r="I20" s="11">
        <v>327</v>
      </c>
      <c r="J20" s="11">
        <v>4725</v>
      </c>
      <c r="K20" s="11">
        <v>191</v>
      </c>
      <c r="L20" s="11">
        <v>4916</v>
      </c>
      <c r="M20" s="11">
        <v>0</v>
      </c>
      <c r="N20" s="11">
        <v>2917</v>
      </c>
      <c r="O20" s="11">
        <v>1999</v>
      </c>
    </row>
    <row r="21" spans="1:15" x14ac:dyDescent="0.25">
      <c r="A21" s="13" t="s">
        <v>20</v>
      </c>
      <c r="B21" s="8">
        <f>(69689/15)+(1360/12)</f>
        <v>4759.2666666666664</v>
      </c>
      <c r="C21" s="8">
        <v>4952</v>
      </c>
      <c r="D21" s="7">
        <v>4786</v>
      </c>
      <c r="E21" s="7">
        <v>166</v>
      </c>
      <c r="F21" s="8">
        <v>4679</v>
      </c>
      <c r="G21" s="8">
        <v>273</v>
      </c>
      <c r="H21" s="7">
        <v>4601</v>
      </c>
      <c r="I21" s="7">
        <v>351</v>
      </c>
      <c r="J21" s="8">
        <v>4722</v>
      </c>
      <c r="K21" s="8">
        <v>230</v>
      </c>
      <c r="L21" s="7">
        <v>4952</v>
      </c>
      <c r="M21" s="7">
        <v>0</v>
      </c>
      <c r="N21" s="8">
        <v>2912</v>
      </c>
      <c r="O21" s="8">
        <v>2040</v>
      </c>
    </row>
    <row r="22" spans="1:15" x14ac:dyDescent="0.25">
      <c r="A22" s="10" t="s">
        <v>21</v>
      </c>
      <c r="B22" s="11">
        <f>(69310/15)+(1066/12)</f>
        <v>4709.5</v>
      </c>
      <c r="C22" s="11">
        <v>4904</v>
      </c>
      <c r="D22" s="11">
        <v>4763</v>
      </c>
      <c r="E22" s="11">
        <v>141</v>
      </c>
      <c r="F22" s="11">
        <v>4672</v>
      </c>
      <c r="G22" s="11">
        <v>232</v>
      </c>
      <c r="H22" s="11">
        <v>4621</v>
      </c>
      <c r="I22" s="11">
        <v>283</v>
      </c>
      <c r="J22" s="11">
        <v>4656</v>
      </c>
      <c r="K22" s="11">
        <v>248</v>
      </c>
      <c r="L22" s="11">
        <v>4904</v>
      </c>
      <c r="M22" s="11">
        <v>0</v>
      </c>
      <c r="N22" s="11">
        <v>2786</v>
      </c>
      <c r="O22" s="11">
        <v>2118</v>
      </c>
    </row>
    <row r="23" spans="1:15" x14ac:dyDescent="0.25">
      <c r="A23" s="13" t="s">
        <v>22</v>
      </c>
      <c r="B23" s="8">
        <f>(67723/15)+(1179/12)</f>
        <v>4613.1166666666668</v>
      </c>
      <c r="C23" s="8">
        <v>4884</v>
      </c>
      <c r="D23" s="7">
        <v>4691</v>
      </c>
      <c r="E23" s="7">
        <v>193</v>
      </c>
      <c r="F23" s="8">
        <v>4693</v>
      </c>
      <c r="G23" s="8">
        <v>191</v>
      </c>
      <c r="H23" s="7">
        <v>4647</v>
      </c>
      <c r="I23" s="7">
        <v>237</v>
      </c>
      <c r="J23" s="8">
        <v>4531</v>
      </c>
      <c r="K23" s="8">
        <v>353</v>
      </c>
      <c r="L23" s="7">
        <v>4859</v>
      </c>
      <c r="M23" s="7">
        <v>25</v>
      </c>
      <c r="N23" s="8">
        <v>2860</v>
      </c>
      <c r="O23" s="8">
        <v>2024</v>
      </c>
    </row>
    <row r="24" spans="1:15" x14ac:dyDescent="0.25">
      <c r="A24" s="10" t="s">
        <v>23</v>
      </c>
      <c r="B24" s="11">
        <f>(65892/15)+(1149/12)</f>
        <v>4488.55</v>
      </c>
      <c r="C24" s="11">
        <v>4793</v>
      </c>
      <c r="D24" s="11">
        <v>4623</v>
      </c>
      <c r="E24" s="11">
        <v>170</v>
      </c>
      <c r="F24" s="11">
        <v>4626</v>
      </c>
      <c r="G24" s="11">
        <v>167</v>
      </c>
      <c r="H24" s="11">
        <v>4626</v>
      </c>
      <c r="I24" s="11">
        <v>167</v>
      </c>
      <c r="J24" s="11">
        <v>4408</v>
      </c>
      <c r="K24" s="11">
        <v>385</v>
      </c>
      <c r="L24" s="11">
        <v>4785</v>
      </c>
      <c r="M24" s="11">
        <v>8</v>
      </c>
      <c r="N24" s="11">
        <v>2773</v>
      </c>
      <c r="O24" s="11">
        <v>2020</v>
      </c>
    </row>
    <row r="25" spans="1:15" x14ac:dyDescent="0.25">
      <c r="A25" s="13" t="s">
        <v>24</v>
      </c>
      <c r="B25" s="8">
        <f>(63606/15)+(1020/12)</f>
        <v>4325.3999999999996</v>
      </c>
      <c r="C25" s="8">
        <v>4699</v>
      </c>
      <c r="D25" s="7">
        <v>4536</v>
      </c>
      <c r="E25" s="7">
        <v>163</v>
      </c>
      <c r="F25" s="8">
        <v>4573</v>
      </c>
      <c r="G25" s="8">
        <v>126</v>
      </c>
      <c r="H25" s="7">
        <v>4573</v>
      </c>
      <c r="I25" s="7">
        <v>126</v>
      </c>
      <c r="J25" s="8">
        <v>4272</v>
      </c>
      <c r="K25" s="8">
        <v>427</v>
      </c>
      <c r="L25" s="7">
        <v>4669</v>
      </c>
      <c r="M25" s="7">
        <v>30</v>
      </c>
      <c r="N25" s="8">
        <v>2749</v>
      </c>
      <c r="O25" s="8">
        <v>1950</v>
      </c>
    </row>
    <row r="26" spans="1:15" x14ac:dyDescent="0.25">
      <c r="A26" s="10" t="s">
        <v>25</v>
      </c>
      <c r="B26" s="11">
        <f>(62503/15)+(614/12)</f>
        <v>4218.0333333333338</v>
      </c>
      <c r="C26" s="11">
        <v>4681</v>
      </c>
      <c r="D26" s="11">
        <v>4540</v>
      </c>
      <c r="E26" s="11">
        <v>141</v>
      </c>
      <c r="F26" s="11">
        <v>4565</v>
      </c>
      <c r="G26" s="11">
        <v>116</v>
      </c>
      <c r="H26" s="11">
        <v>4565</v>
      </c>
      <c r="I26" s="11">
        <v>116</v>
      </c>
      <c r="J26" s="11">
        <v>4168</v>
      </c>
      <c r="K26" s="11">
        <v>513</v>
      </c>
      <c r="L26" s="11">
        <v>4672</v>
      </c>
      <c r="M26" s="11">
        <v>9</v>
      </c>
      <c r="N26" s="11">
        <v>2402</v>
      </c>
      <c r="O26" s="11">
        <v>2279</v>
      </c>
    </row>
    <row r="27" spans="1:15" x14ac:dyDescent="0.25">
      <c r="A27" s="13" t="s">
        <v>26</v>
      </c>
      <c r="B27" s="8">
        <f>(62413/15)+(601/12)</f>
        <v>4210.95</v>
      </c>
      <c r="C27" s="8">
        <v>4812</v>
      </c>
      <c r="D27" s="7">
        <v>4680</v>
      </c>
      <c r="E27" s="7">
        <v>132</v>
      </c>
      <c r="F27" s="8">
        <v>4708</v>
      </c>
      <c r="G27" s="8">
        <v>104</v>
      </c>
      <c r="H27" s="7">
        <v>4708</v>
      </c>
      <c r="I27" s="7">
        <v>104</v>
      </c>
      <c r="J27" s="8">
        <v>4103</v>
      </c>
      <c r="K27" s="8">
        <v>709</v>
      </c>
      <c r="L27" s="7">
        <v>4786</v>
      </c>
      <c r="M27" s="7">
        <v>26</v>
      </c>
      <c r="N27" s="8">
        <v>2130</v>
      </c>
      <c r="O27" s="8">
        <v>2682</v>
      </c>
    </row>
    <row r="28" spans="1:15" x14ac:dyDescent="0.25">
      <c r="A28" s="10" t="s">
        <v>27</v>
      </c>
      <c r="B28" s="11">
        <f>(66592/15)+(992/12)</f>
        <v>4522.1333333333332</v>
      </c>
      <c r="C28" s="11">
        <v>5391</v>
      </c>
      <c r="D28" s="11">
        <v>5192</v>
      </c>
      <c r="E28" s="11">
        <v>199</v>
      </c>
      <c r="F28" s="11">
        <v>5231</v>
      </c>
      <c r="G28" s="11">
        <v>160</v>
      </c>
      <c r="H28" s="11">
        <v>5231</v>
      </c>
      <c r="I28" s="11">
        <v>160</v>
      </c>
      <c r="J28" s="11">
        <v>4311</v>
      </c>
      <c r="K28" s="11">
        <v>1080</v>
      </c>
      <c r="L28" s="11">
        <v>5303</v>
      </c>
      <c r="M28" s="11">
        <v>88</v>
      </c>
      <c r="N28" s="11">
        <v>2058</v>
      </c>
      <c r="O28" s="11">
        <v>3333</v>
      </c>
    </row>
    <row r="29" spans="1:15" x14ac:dyDescent="0.25">
      <c r="A29" s="13" t="s">
        <v>28</v>
      </c>
      <c r="B29" s="8">
        <f>(64047/15)+(1082/12)</f>
        <v>4359.9666666666672</v>
      </c>
      <c r="C29" s="8">
        <v>5388</v>
      </c>
      <c r="D29" s="7">
        <v>5158</v>
      </c>
      <c r="E29" s="7">
        <v>230</v>
      </c>
      <c r="F29" s="8">
        <v>5160</v>
      </c>
      <c r="G29" s="8">
        <v>228</v>
      </c>
      <c r="H29" s="7">
        <v>5160</v>
      </c>
      <c r="I29" s="7">
        <v>228</v>
      </c>
      <c r="J29" s="8">
        <v>4083</v>
      </c>
      <c r="K29" s="8">
        <v>1305</v>
      </c>
      <c r="L29" s="7">
        <v>5208</v>
      </c>
      <c r="M29" s="7">
        <v>180</v>
      </c>
      <c r="N29" s="8">
        <v>1454</v>
      </c>
      <c r="O29" s="8">
        <v>3934</v>
      </c>
    </row>
    <row r="30" spans="1:15" x14ac:dyDescent="0.25">
      <c r="A30" s="10" t="s">
        <v>29</v>
      </c>
      <c r="B30" s="11">
        <f>(61834/15)+(977/12)</f>
        <v>4203.6833333333334</v>
      </c>
      <c r="C30" s="11">
        <v>5314</v>
      </c>
      <c r="D30" s="11">
        <v>5101</v>
      </c>
      <c r="E30" s="11">
        <v>213</v>
      </c>
      <c r="F30" s="11">
        <v>5068</v>
      </c>
      <c r="G30" s="11">
        <v>246</v>
      </c>
      <c r="H30" s="11">
        <v>5068</v>
      </c>
      <c r="I30" s="11">
        <v>246</v>
      </c>
      <c r="J30" s="11">
        <v>3851</v>
      </c>
      <c r="K30" s="11">
        <v>1463</v>
      </c>
      <c r="L30" s="11">
        <v>5084</v>
      </c>
      <c r="M30" s="11">
        <v>230</v>
      </c>
      <c r="N30" s="11">
        <v>1131</v>
      </c>
      <c r="O30" s="11">
        <v>4183</v>
      </c>
    </row>
    <row r="31" spans="1:15" x14ac:dyDescent="0.25">
      <c r="A31" s="13" t="s">
        <v>30</v>
      </c>
      <c r="B31" s="8">
        <f>(58208/15)+(836/12)</f>
        <v>3950.2</v>
      </c>
      <c r="C31" s="8">
        <v>5164</v>
      </c>
      <c r="D31" s="7">
        <v>4978</v>
      </c>
      <c r="E31" s="7">
        <v>186</v>
      </c>
      <c r="F31" s="8">
        <v>4871</v>
      </c>
      <c r="G31" s="8">
        <v>293</v>
      </c>
      <c r="H31" s="7">
        <v>4871</v>
      </c>
      <c r="I31" s="7">
        <v>293</v>
      </c>
      <c r="J31" s="8">
        <v>3561</v>
      </c>
      <c r="K31" s="8">
        <v>1603</v>
      </c>
      <c r="L31" s="7">
        <v>4955</v>
      </c>
      <c r="M31" s="7">
        <v>209</v>
      </c>
      <c r="N31" s="8">
        <v>685</v>
      </c>
      <c r="O31" s="8">
        <v>4479</v>
      </c>
    </row>
    <row r="32" spans="1:15" x14ac:dyDescent="0.25">
      <c r="A32" s="10" t="s">
        <v>31</v>
      </c>
      <c r="B32" s="11">
        <f>(55488/15)+(925/12)</f>
        <v>3776.2833333333333</v>
      </c>
      <c r="C32" s="11">
        <v>5004</v>
      </c>
      <c r="D32" s="11">
        <v>4804</v>
      </c>
      <c r="E32" s="11">
        <v>200</v>
      </c>
      <c r="F32" s="11">
        <v>4744</v>
      </c>
      <c r="G32" s="11">
        <v>260</v>
      </c>
      <c r="H32" s="11">
        <v>4744</v>
      </c>
      <c r="I32" s="11">
        <v>260</v>
      </c>
      <c r="J32" s="11">
        <v>3400</v>
      </c>
      <c r="K32" s="11">
        <v>1604</v>
      </c>
      <c r="L32" s="11">
        <v>4775</v>
      </c>
      <c r="M32" s="11">
        <v>229</v>
      </c>
      <c r="N32" s="11">
        <v>579</v>
      </c>
      <c r="O32" s="11">
        <v>4425</v>
      </c>
    </row>
    <row r="33" spans="1:15" x14ac:dyDescent="0.25">
      <c r="A33" s="13" t="s">
        <v>32</v>
      </c>
      <c r="B33" s="9">
        <f>(53346/15)+(808/12)</f>
        <v>3623.7333333333336</v>
      </c>
      <c r="C33" s="8">
        <v>4878</v>
      </c>
      <c r="D33" s="7">
        <v>4689</v>
      </c>
      <c r="E33" s="7">
        <v>189</v>
      </c>
      <c r="F33" s="8">
        <v>4619</v>
      </c>
      <c r="G33" s="8">
        <v>259</v>
      </c>
      <c r="H33" s="7">
        <v>4619</v>
      </c>
      <c r="I33" s="7">
        <v>259</v>
      </c>
      <c r="J33" s="8">
        <v>3218</v>
      </c>
      <c r="K33" s="8">
        <v>1660</v>
      </c>
      <c r="L33" s="7">
        <v>4702</v>
      </c>
      <c r="M33" s="7">
        <v>176</v>
      </c>
      <c r="N33" s="8">
        <v>454</v>
      </c>
      <c r="O33" s="8">
        <v>4424</v>
      </c>
    </row>
    <row r="34" spans="1:15" x14ac:dyDescent="0.25">
      <c r="A34" s="10" t="s">
        <v>33</v>
      </c>
      <c r="B34" s="11">
        <f>(49633/15)+(840/12)</f>
        <v>3378.8666666666668</v>
      </c>
      <c r="C34" s="11">
        <v>4565</v>
      </c>
      <c r="D34" s="11">
        <v>4384</v>
      </c>
      <c r="E34" s="11">
        <v>181</v>
      </c>
      <c r="F34" s="11">
        <v>4333</v>
      </c>
      <c r="G34" s="11">
        <v>232</v>
      </c>
      <c r="H34" s="11">
        <v>4333</v>
      </c>
      <c r="I34" s="11">
        <v>232</v>
      </c>
      <c r="J34" s="11">
        <v>2920</v>
      </c>
      <c r="K34" s="11">
        <v>1645</v>
      </c>
      <c r="L34" s="11">
        <v>4451</v>
      </c>
      <c r="M34" s="11">
        <v>114</v>
      </c>
      <c r="N34" s="11">
        <v>381</v>
      </c>
      <c r="O34" s="11">
        <v>4184</v>
      </c>
    </row>
    <row r="35" spans="1:15" ht="10.15" customHeight="1" x14ac:dyDescent="0.25"/>
    <row r="36" spans="1:15" ht="10.15" customHeight="1" x14ac:dyDescent="0.25"/>
    <row r="37" spans="1:15" x14ac:dyDescent="0.25">
      <c r="A37" s="1" t="s">
        <v>8</v>
      </c>
      <c r="B37" s="1" t="s">
        <v>35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2"/>
      <c r="B38" s="1" t="s">
        <v>15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6"/>
      <c r="O38" s="1"/>
    </row>
  </sheetData>
  <mergeCells count="1">
    <mergeCell ref="M3:O3"/>
  </mergeCells>
  <pageMargins left="0.45" right="0.45" top="0.5" bottom="0.5" header="0.3" footer="0.3"/>
  <pageSetup scale="95" fitToHeight="0" orientation="landscape" horizontalDpi="300" verticalDpi="300" r:id="rId1"/>
  <headerFooter>
    <oddFooter>&amp;R&amp;"-,Bold"&amp;8Source: BRPT-FallCensus
Updated 11/07/2023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FallEnr2</vt:lpstr>
    </vt:vector>
  </TitlesOfParts>
  <Company>CNU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</dc:creator>
  <cp:lastModifiedBy>Tamra McGrath</cp:lastModifiedBy>
  <cp:lastPrinted>2023-12-18T14:32:27Z</cp:lastPrinted>
  <dcterms:created xsi:type="dcterms:W3CDTF">2010-11-03T14:12:25Z</dcterms:created>
  <dcterms:modified xsi:type="dcterms:W3CDTF">2023-12-18T14:32:33Z</dcterms:modified>
</cp:coreProperties>
</file>